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ocuments\cuenta publica 2021\TOMO II PODER EJECUTIVO\II. INFORMACIÓN PRESUPUESTARIA\"/>
    </mc:Choice>
  </mc:AlternateContent>
  <xr:revisionPtr revIDLastSave="0" documentId="8_{F152B66D-FC55-4AF5-BBBC-E112D2CAFC7A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Neto'!$A$3:$J$28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7" i="1" l="1"/>
  <c r="H17" i="1"/>
  <c r="J15" i="1" l="1"/>
  <c r="J14" i="1" l="1"/>
  <c r="J12" i="1"/>
  <c r="A19" i="1"/>
  <c r="B19" i="1"/>
  <c r="H19" i="1" l="1"/>
  <c r="I19" i="1"/>
  <c r="J19" i="1"/>
  <c r="A23" i="1"/>
  <c r="A22" i="1"/>
  <c r="A20" i="1"/>
  <c r="B23" i="1"/>
  <c r="B22" i="1"/>
  <c r="B21" i="1"/>
  <c r="B20" i="1"/>
  <c r="B11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J21" i="1" l="1"/>
  <c r="I21" i="1"/>
  <c r="H21" i="1"/>
  <c r="H22" i="1"/>
  <c r="J22" i="1"/>
  <c r="I22" i="1"/>
  <c r="J20" i="1"/>
  <c r="I20" i="1"/>
  <c r="H20" i="1"/>
  <c r="H25" i="1" s="1"/>
  <c r="I23" i="1"/>
  <c r="H23" i="1"/>
  <c r="J23" i="1"/>
  <c r="F4" i="8"/>
  <c r="F5" i="8" s="1"/>
  <c r="E4" i="8"/>
  <c r="E5" i="8" l="1"/>
  <c r="B10" i="8"/>
  <c r="I25" i="1" l="1"/>
  <c r="J13" i="1"/>
  <c r="J17" i="1" s="1"/>
  <c r="J25" i="1" s="1"/>
</calcChain>
</file>

<file path=xl/sharedStrings.xml><?xml version="1.0" encoding="utf-8"?>
<sst xmlns="http://schemas.openxmlformats.org/spreadsheetml/2006/main" count="86" uniqueCount="74">
  <si>
    <t>Identificación de Crédito o Instrumento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</si>
  <si>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</si>
  <si>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</si>
  <si>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</si>
  <si>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</si>
  <si>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</si>
  <si>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</si>
  <si>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</si>
  <si>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</si>
  <si>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</si>
  <si>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</si>
  <si>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</si>
  <si>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</si>
  <si>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</si>
  <si>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</si>
  <si>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</si>
  <si>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</si>
  <si>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</si>
  <si>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</si>
  <si>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</si>
  <si>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</si>
  <si>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</si>
  <si>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</si>
  <si>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</si>
  <si>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</si>
  <si>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</si>
  <si>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</si>
  <si>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</si>
  <si>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</si>
  <si>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</si>
  <si>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</si>
  <si>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</si>
  <si>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</si>
  <si>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</si>
  <si>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</si>
  <si>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</si>
  <si>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</si>
  <si>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</si>
  <si>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</si>
  <si>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</si>
  <si>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</si>
  <si>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</si>
  <si>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</si>
  <si>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</si>
  <si>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</si>
  <si>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</si>
  <si>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</si>
  <si>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</si>
  <si>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</si>
  <si>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</si>
  <si>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</si>
  <si>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</si>
  <si>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</si>
  <si>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</si>
  <si>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</si>
  <si>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</si>
  <si>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</si>
  <si>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</si>
  <si>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</si>
  <si>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</si>
  <si>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</si>
  <si>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</si>
  <si>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</si>
  <si>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</si>
  <si>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</si>
  <si>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</si>
  <si>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</si>
  <si>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</si>
  <si>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</si>
  <si>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</si>
  <si>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</si>
  <si>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Del 1 de Enero al 31 de Diciembre de 2021</t>
  </si>
  <si>
    <t>Amortización*</t>
  </si>
  <si>
    <t>*Devengado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</si>
</sst>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\(#,##0.00\)\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8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8" applyNumberFormat="0" applyAlignment="0" applyProtection="0"/>
    <xf numFmtId="0" fontId="48" fillId="55" borderId="29" applyNumberFormat="0" applyAlignment="0" applyProtection="0"/>
    <xf numFmtId="0" fontId="49" fillId="55" borderId="28" applyNumberFormat="0" applyAlignment="0" applyProtection="0"/>
    <xf numFmtId="0" fontId="50" fillId="0" borderId="30" applyNumberFormat="0" applyFill="0" applyAlignment="0" applyProtection="0"/>
    <xf numFmtId="0" fontId="51" fillId="56" borderId="31" applyNumberFormat="0" applyAlignment="0" applyProtection="0"/>
    <xf numFmtId="0" fontId="39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2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7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37" xfId="0" applyFill="1" applyBorder="1"/>
    <xf numFmtId="0" fontId="39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3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4" fillId="0" borderId="0" xfId="231" applyFont="1" applyAlignment="1">
      <alignment vertical="top"/>
    </xf>
    <xf numFmtId="0" fontId="54" fillId="0" borderId="0" xfId="231" quotePrefix="1" applyFont="1" applyAlignment="1">
      <alignment vertical="top"/>
    </xf>
    <xf numFmtId="0" fontId="53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6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0" fontId="53" fillId="2" borderId="47" xfId="64" applyFont="1" applyFill="1" applyBorder="1" applyAlignment="1">
      <alignment horizontal="left" wrapText="1"/>
    </xf>
    <xf numFmtId="0" fontId="53" fillId="2" borderId="48" xfId="64" applyFont="1" applyFill="1" applyBorder="1" applyAlignment="1">
      <alignment horizontal="left"/>
    </xf>
    <xf numFmtId="0" fontId="0" fillId="2" borderId="49" xfId="0" applyFill="1" applyBorder="1"/>
    <xf numFmtId="4" fontId="13" fillId="2" borderId="50" xfId="64" applyNumberFormat="1" applyFont="1" applyFill="1" applyBorder="1" applyAlignment="1">
      <alignment horizontal="center"/>
    </xf>
    <xf numFmtId="165" fontId="13" fillId="2" borderId="51" xfId="64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7" fillId="58" borderId="9" xfId="64" applyFont="1" applyFill="1" applyBorder="1" applyAlignment="1">
      <alignment horizontal="center" vertical="center"/>
    </xf>
    <xf numFmtId="0" fontId="7" fillId="58" borderId="45" xfId="64" applyFont="1" applyFill="1" applyBorder="1" applyAlignment="1">
      <alignment horizontal="center" vertical="center"/>
    </xf>
    <xf numFmtId="0" fontId="7" fillId="58" borderId="46" xfId="64" applyFont="1" applyFill="1" applyBorder="1" applyAlignment="1">
      <alignment horizontal="center" vertical="center"/>
    </xf>
  </cellXfs>
  <cellStyles count="240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Hipervínculo" xfId="239" builtinId="8"/>
    <cellStyle name="Incorrecto" xfId="7" builtinId="27" customBuiltin="1"/>
    <cellStyle name="Incorrecto 2" xfId="78" xr:uid="{00000000-0005-0000-0000-000059000000}"/>
    <cellStyle name="Incorrecto 2 2" xfId="138" xr:uid="{00000000-0005-0000-0000-00005A000000}"/>
    <cellStyle name="Incorrecto 3" xfId="169" xr:uid="{00000000-0005-0000-0000-00005B000000}"/>
    <cellStyle name="Millares" xfId="236" builtinId="3"/>
    <cellStyle name="Neutral" xfId="8" builtinId="28" customBuiltin="1"/>
    <cellStyle name="Neutral 2" xfId="79" xr:uid="{00000000-0005-0000-0000-00005E000000}"/>
    <cellStyle name="Neutral 2 2" xfId="139" xr:uid="{00000000-0005-0000-0000-00005F000000}"/>
    <cellStyle name="Neutral 3" xfId="170" xr:uid="{00000000-0005-0000-0000-000060000000}"/>
    <cellStyle name="Normal" xfId="0" builtinId="0" customBuiltin="1"/>
    <cellStyle name="Normal 10" xfId="231" xr:uid="{00000000-0005-0000-0000-000062000000}"/>
    <cellStyle name="Normal 10 2" xfId="238" xr:uid="{00000000-0005-0000-0000-000063000000}"/>
    <cellStyle name="Normal 12" xfId="237" xr:uid="{00000000-0005-0000-0000-000064000000}"/>
    <cellStyle name="Normal 2" xfId="61" xr:uid="{00000000-0005-0000-0000-000065000000}"/>
    <cellStyle name="Normal 2 2" xfId="68" xr:uid="{00000000-0005-0000-0000-000066000000}"/>
    <cellStyle name="Normal 2 2 2" xfId="93" xr:uid="{00000000-0005-0000-0000-000067000000}"/>
    <cellStyle name="Normal 2 2 2 2" xfId="226" xr:uid="{00000000-0005-0000-0000-000068000000}"/>
    <cellStyle name="Normal 2 2 3" xfId="182" xr:uid="{00000000-0005-0000-0000-000069000000}"/>
    <cellStyle name="Normal 2 3" xfId="90" xr:uid="{00000000-0005-0000-0000-00006A000000}"/>
    <cellStyle name="Normal 2 3 2" xfId="208" xr:uid="{00000000-0005-0000-0000-00006B000000}"/>
    <cellStyle name="Normal 2 3 3" xfId="131" xr:uid="{00000000-0005-0000-0000-00006C000000}"/>
    <cellStyle name="Normal 2 4" xfId="200" xr:uid="{00000000-0005-0000-0000-00006D000000}"/>
    <cellStyle name="Normal 2 5" xfId="123" xr:uid="{00000000-0005-0000-0000-00006E000000}"/>
    <cellStyle name="Normal 2 6" xfId="232" xr:uid="{00000000-0005-0000-0000-00006F000000}"/>
    <cellStyle name="Normal 3" xfId="58" xr:uid="{00000000-0005-0000-0000-000070000000}"/>
    <cellStyle name="Normal 3 2" xfId="62" xr:uid="{00000000-0005-0000-0000-000071000000}"/>
    <cellStyle name="Normal 3 2 2" xfId="69" xr:uid="{00000000-0005-0000-0000-000072000000}"/>
    <cellStyle name="Normal 3 2 2 2" xfId="94" xr:uid="{00000000-0005-0000-0000-000073000000}"/>
    <cellStyle name="Normal 3 2 2 2 2" xfId="225" xr:uid="{00000000-0005-0000-0000-000074000000}"/>
    <cellStyle name="Normal 3 2 2 3" xfId="181" xr:uid="{00000000-0005-0000-0000-000075000000}"/>
    <cellStyle name="Normal 3 2 3" xfId="91" xr:uid="{00000000-0005-0000-0000-000076000000}"/>
    <cellStyle name="Normal 3 2 3 2" xfId="207" xr:uid="{00000000-0005-0000-0000-000077000000}"/>
    <cellStyle name="Normal 3 2 3 3" xfId="130" xr:uid="{00000000-0005-0000-0000-000078000000}"/>
    <cellStyle name="Normal 3 2 4" xfId="205" xr:uid="{00000000-0005-0000-0000-000079000000}"/>
    <cellStyle name="Normal 3 2 5" xfId="128" xr:uid="{00000000-0005-0000-0000-00007A000000}"/>
    <cellStyle name="Normal 3 3" xfId="65" xr:uid="{00000000-0005-0000-0000-00007B000000}"/>
    <cellStyle name="Normal 3 3 2" xfId="92" xr:uid="{00000000-0005-0000-0000-00007C000000}"/>
    <cellStyle name="Normal 3 3 2 2" xfId="224" xr:uid="{00000000-0005-0000-0000-00007D000000}"/>
    <cellStyle name="Normal 3 3 2 3" xfId="180" xr:uid="{00000000-0005-0000-0000-00007E000000}"/>
    <cellStyle name="Normal 3 3 3" xfId="204" xr:uid="{00000000-0005-0000-0000-00007F000000}"/>
    <cellStyle name="Normal 3 3 4" xfId="127" xr:uid="{00000000-0005-0000-0000-000080000000}"/>
    <cellStyle name="Normal 3 4" xfId="89" xr:uid="{00000000-0005-0000-0000-000081000000}"/>
    <cellStyle name="Normal 3 4 2" xfId="206" xr:uid="{00000000-0005-0000-0000-000082000000}"/>
    <cellStyle name="Normal 3 4 3" xfId="129" xr:uid="{00000000-0005-0000-0000-000083000000}"/>
    <cellStyle name="Normal 3 5" xfId="124" xr:uid="{00000000-0005-0000-0000-000084000000}"/>
    <cellStyle name="Normal 3 5 2" xfId="201" xr:uid="{00000000-0005-0000-0000-000085000000}"/>
    <cellStyle name="Normal 3 6" xfId="187" xr:uid="{00000000-0005-0000-0000-000086000000}"/>
    <cellStyle name="Normal 3 7" xfId="122" xr:uid="{00000000-0005-0000-0000-000087000000}"/>
    <cellStyle name="Normal 4" xfId="64" xr:uid="{00000000-0005-0000-0000-000088000000}"/>
    <cellStyle name="Normal 4 2" xfId="70" xr:uid="{00000000-0005-0000-0000-000089000000}"/>
    <cellStyle name="Normal 4 2 2" xfId="95" xr:uid="{00000000-0005-0000-0000-00008A000000}"/>
    <cellStyle name="Normal 4 2 3" xfId="163" xr:uid="{00000000-0005-0000-0000-00008B000000}"/>
    <cellStyle name="Normal 4 3" xfId="202" xr:uid="{00000000-0005-0000-0000-00008C000000}"/>
    <cellStyle name="Normal 4 4" xfId="125" xr:uid="{00000000-0005-0000-0000-00008D000000}"/>
    <cellStyle name="Normal 5" xfId="72" xr:uid="{00000000-0005-0000-0000-00008E000000}"/>
    <cellStyle name="Normal 5 2" xfId="184" xr:uid="{00000000-0005-0000-0000-00008F000000}"/>
    <cellStyle name="Normal 5 2 2" xfId="228" xr:uid="{00000000-0005-0000-0000-000090000000}"/>
    <cellStyle name="Normal 5 3" xfId="186" xr:uid="{00000000-0005-0000-0000-000091000000}"/>
    <cellStyle name="Normal 5 3 2" xfId="230" xr:uid="{00000000-0005-0000-0000-000092000000}"/>
    <cellStyle name="Normal 5 4" xfId="149" xr:uid="{00000000-0005-0000-0000-000093000000}"/>
    <cellStyle name="Normal 5 4 2" xfId="210" xr:uid="{00000000-0005-0000-0000-000094000000}"/>
    <cellStyle name="Normal 5 5" xfId="203" xr:uid="{00000000-0005-0000-0000-000095000000}"/>
    <cellStyle name="Normal 5 6" xfId="126" xr:uid="{00000000-0005-0000-0000-000096000000}"/>
    <cellStyle name="Normal 6" xfId="71" xr:uid="{00000000-0005-0000-0000-000097000000}"/>
    <cellStyle name="Normal 6 2" xfId="229" xr:uid="{00000000-0005-0000-0000-000098000000}"/>
    <cellStyle name="Normal 6 3" xfId="185" xr:uid="{00000000-0005-0000-0000-000099000000}"/>
    <cellStyle name="Normal 7" xfId="63" xr:uid="{00000000-0005-0000-0000-00009A000000}"/>
    <cellStyle name="Normal 8" xfId="1" xr:uid="{00000000-0005-0000-0000-00009B000000}"/>
    <cellStyle name="Normal 9" xfId="96" xr:uid="{00000000-0005-0000-0000-00009C000000}"/>
    <cellStyle name="Notas" xfId="15" builtinId="10" customBuiltin="1"/>
    <cellStyle name="Notas 2" xfId="86" xr:uid="{00000000-0005-0000-0000-00009E000000}"/>
    <cellStyle name="Notas 2 2" xfId="183" xr:uid="{00000000-0005-0000-0000-00009F000000}"/>
    <cellStyle name="Notas 2 2 2" xfId="227" xr:uid="{00000000-0005-0000-0000-0000A0000000}"/>
    <cellStyle name="Notas 2 3" xfId="209" xr:uid="{00000000-0005-0000-0000-0000A1000000}"/>
    <cellStyle name="Notas 2 4" xfId="146" xr:uid="{00000000-0005-0000-0000-0000A2000000}"/>
    <cellStyle name="Notas 3" xfId="177" xr:uid="{00000000-0005-0000-0000-0000A3000000}"/>
    <cellStyle name="Notas 4" xfId="150" xr:uid="{00000000-0005-0000-0000-0000A4000000}"/>
    <cellStyle name="Notas 4 2" xfId="211" xr:uid="{00000000-0005-0000-0000-0000A5000000}"/>
    <cellStyle name="Salida" xfId="10" builtinId="21" customBuiltin="1"/>
    <cellStyle name="Salida 2" xfId="81" xr:uid="{00000000-0005-0000-0000-0000A7000000}"/>
    <cellStyle name="Salida 2 2" xfId="141" xr:uid="{00000000-0005-0000-0000-0000A8000000}"/>
    <cellStyle name="Salida 3" xfId="172" xr:uid="{00000000-0005-0000-0000-0000A9000000}"/>
    <cellStyle name="SAPBEXaggData" xfId="18" xr:uid="{00000000-0005-0000-0000-0000AA000000}"/>
    <cellStyle name="SAPBEXaggDataEmph" xfId="19" xr:uid="{00000000-0005-0000-0000-0000AB000000}"/>
    <cellStyle name="SAPBEXaggItem" xfId="20" xr:uid="{00000000-0005-0000-0000-0000AC000000}"/>
    <cellStyle name="SAPBEXaggItemX" xfId="21" xr:uid="{00000000-0005-0000-0000-0000AD000000}"/>
    <cellStyle name="SAPBEXchaText" xfId="22" xr:uid="{00000000-0005-0000-0000-0000AE000000}"/>
    <cellStyle name="SAPBEXexcBad7" xfId="23" xr:uid="{00000000-0005-0000-0000-0000AF000000}"/>
    <cellStyle name="SAPBEXexcBad8" xfId="24" xr:uid="{00000000-0005-0000-0000-0000B0000000}"/>
    <cellStyle name="SAPBEXexcBad9" xfId="25" xr:uid="{00000000-0005-0000-0000-0000B1000000}"/>
    <cellStyle name="SAPBEXexcCritical4" xfId="26" xr:uid="{00000000-0005-0000-0000-0000B2000000}"/>
    <cellStyle name="SAPBEXexcCritical5" xfId="27" xr:uid="{00000000-0005-0000-0000-0000B3000000}"/>
    <cellStyle name="SAPBEXexcCritical6" xfId="28" xr:uid="{00000000-0005-0000-0000-0000B4000000}"/>
    <cellStyle name="SAPBEXexcGood1" xfId="29" xr:uid="{00000000-0005-0000-0000-0000B5000000}"/>
    <cellStyle name="SAPBEXexcGood2" xfId="30" xr:uid="{00000000-0005-0000-0000-0000B6000000}"/>
    <cellStyle name="SAPBEXexcGood3" xfId="31" xr:uid="{00000000-0005-0000-0000-0000B7000000}"/>
    <cellStyle name="SAPBEXfilterDrill" xfId="32" xr:uid="{00000000-0005-0000-0000-0000B8000000}"/>
    <cellStyle name="SAPBEXfilterItem" xfId="33" xr:uid="{00000000-0005-0000-0000-0000B9000000}"/>
    <cellStyle name="SAPBEXfilterText" xfId="34" xr:uid="{00000000-0005-0000-0000-0000BA000000}"/>
    <cellStyle name="SAPBEXformats" xfId="35" xr:uid="{00000000-0005-0000-0000-0000BB000000}"/>
    <cellStyle name="SAPBEXheaderItem" xfId="36" xr:uid="{00000000-0005-0000-0000-0000BC000000}"/>
    <cellStyle name="SAPBEXheaderItem 2" xfId="66" xr:uid="{00000000-0005-0000-0000-0000BD000000}"/>
    <cellStyle name="SAPBEXheaderItem 3" xfId="59" xr:uid="{00000000-0005-0000-0000-0000BE000000}"/>
    <cellStyle name="SAPBEXheaderText" xfId="37" xr:uid="{00000000-0005-0000-0000-0000BF000000}"/>
    <cellStyle name="SAPBEXheaderText 2" xfId="67" xr:uid="{00000000-0005-0000-0000-0000C0000000}"/>
    <cellStyle name="SAPBEXheaderText 3" xfId="60" xr:uid="{00000000-0005-0000-0000-0000C1000000}"/>
    <cellStyle name="SAPBEXHLevel0" xfId="38" xr:uid="{00000000-0005-0000-0000-0000C2000000}"/>
    <cellStyle name="SAPBEXHLevel0X" xfId="39" xr:uid="{00000000-0005-0000-0000-0000C3000000}"/>
    <cellStyle name="SAPBEXHLevel1" xfId="40" xr:uid="{00000000-0005-0000-0000-0000C4000000}"/>
    <cellStyle name="SAPBEXHLevel1X" xfId="41" xr:uid="{00000000-0005-0000-0000-0000C5000000}"/>
    <cellStyle name="SAPBEXHLevel2" xfId="42" xr:uid="{00000000-0005-0000-0000-0000C6000000}"/>
    <cellStyle name="SAPBEXHLevel2X" xfId="43" xr:uid="{00000000-0005-0000-0000-0000C7000000}"/>
    <cellStyle name="SAPBEXHLevel3" xfId="44" xr:uid="{00000000-0005-0000-0000-0000C8000000}"/>
    <cellStyle name="SAPBEXHLevel3X" xfId="45" xr:uid="{00000000-0005-0000-0000-0000C9000000}"/>
    <cellStyle name="SAPBEXinputData" xfId="46" xr:uid="{00000000-0005-0000-0000-0000CA000000}"/>
    <cellStyle name="SAPBEXresData" xfId="47" xr:uid="{00000000-0005-0000-0000-0000CB000000}"/>
    <cellStyle name="SAPBEXresDataEmph" xfId="48" xr:uid="{00000000-0005-0000-0000-0000CC000000}"/>
    <cellStyle name="SAPBEXresItem" xfId="49" xr:uid="{00000000-0005-0000-0000-0000CD000000}"/>
    <cellStyle name="SAPBEXresItemX" xfId="50" xr:uid="{00000000-0005-0000-0000-0000CE000000}"/>
    <cellStyle name="SAPBEXstdData" xfId="51" xr:uid="{00000000-0005-0000-0000-0000CF000000}"/>
    <cellStyle name="SAPBEXstdDataEmph" xfId="52" xr:uid="{00000000-0005-0000-0000-0000D0000000}"/>
    <cellStyle name="SAPBEXstdItem" xfId="53" xr:uid="{00000000-0005-0000-0000-0000D1000000}"/>
    <cellStyle name="SAPBEXstdItemX" xfId="54" xr:uid="{00000000-0005-0000-0000-0000D2000000}"/>
    <cellStyle name="SAPBEXtitle" xfId="55" xr:uid="{00000000-0005-0000-0000-0000D3000000}"/>
    <cellStyle name="SAPBEXundefined" xfId="56" xr:uid="{00000000-0005-0000-0000-0000D4000000}"/>
    <cellStyle name="Sheet Title" xfId="57" xr:uid="{00000000-0005-0000-0000-0000D5000000}"/>
    <cellStyle name="Texto de advertencia" xfId="14" builtinId="11" customBuiltin="1"/>
    <cellStyle name="Texto de advertencia 2" xfId="85" xr:uid="{00000000-0005-0000-0000-0000D7000000}"/>
    <cellStyle name="Texto de advertencia 2 2" xfId="145" xr:uid="{00000000-0005-0000-0000-0000D8000000}"/>
    <cellStyle name="Texto de advertencia 3" xfId="176" xr:uid="{00000000-0005-0000-0000-0000D9000000}"/>
    <cellStyle name="Texto explicativo" xfId="16" builtinId="53" customBuiltin="1"/>
    <cellStyle name="Texto explicativo 2" xfId="87" xr:uid="{00000000-0005-0000-0000-0000DB000000}"/>
    <cellStyle name="Texto explicativo 2 2" xfId="147" xr:uid="{00000000-0005-0000-0000-0000DC000000}"/>
    <cellStyle name="Texto explicativo 3" xfId="178" xr:uid="{00000000-0005-0000-0000-0000DD000000}"/>
    <cellStyle name="Título" xfId="97" builtinId="15" customBuiltin="1"/>
    <cellStyle name="Título 1 2" xfId="73" xr:uid="{00000000-0005-0000-0000-0000DF000000}"/>
    <cellStyle name="Título 1 2 2" xfId="133" xr:uid="{00000000-0005-0000-0000-0000E0000000}"/>
    <cellStyle name="Título 1 3" xfId="164" xr:uid="{00000000-0005-0000-0000-0000E1000000}"/>
    <cellStyle name="Título 2" xfId="3" builtinId="17" customBuiltin="1"/>
    <cellStyle name="Título 2 2" xfId="74" xr:uid="{00000000-0005-0000-0000-0000E3000000}"/>
    <cellStyle name="Título 2 2 2" xfId="134" xr:uid="{00000000-0005-0000-0000-0000E4000000}"/>
    <cellStyle name="Título 2 3" xfId="165" xr:uid="{00000000-0005-0000-0000-0000E5000000}"/>
    <cellStyle name="Título 3" xfId="4" builtinId="18" customBuiltin="1"/>
    <cellStyle name="Título 3 2" xfId="75" xr:uid="{00000000-0005-0000-0000-0000E7000000}"/>
    <cellStyle name="Título 3 2 2" xfId="135" xr:uid="{00000000-0005-0000-0000-0000E8000000}"/>
    <cellStyle name="Título 3 3" xfId="166" xr:uid="{00000000-0005-0000-0000-0000E9000000}"/>
    <cellStyle name="Título 4" xfId="132" xr:uid="{00000000-0005-0000-0000-0000EA000000}"/>
    <cellStyle name="Título 4 2" xfId="233" xr:uid="{00000000-0005-0000-0000-0000EB000000}"/>
    <cellStyle name="Total" xfId="17" builtinId="25" customBuiltin="1"/>
    <cellStyle name="Total 2" xfId="88" xr:uid="{00000000-0005-0000-0000-0000ED000000}"/>
    <cellStyle name="Total 2 2" xfId="148" xr:uid="{00000000-0005-0000-0000-0000EE000000}"/>
    <cellStyle name="Total 3" xfId="179" xr:uid="{00000000-0005-0000-0000-0000EF000000}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27214</xdr:rowOff>
    </xdr:from>
    <xdr:to>
      <xdr:col>1</xdr:col>
      <xdr:colOff>925285</xdr:colOff>
      <xdr:row>5</xdr:row>
      <xdr:rowOff>394607</xdr:rowOff>
    </xdr:to>
    <xdr:pic>
      <xdr:nvPicPr>
        <xdr:cNvPr id="12" name="Imagen 11" descr="Secretaría de Finanzas y Administració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3"/>
  <sheetViews>
    <sheetView showGridLines="0" tabSelected="1" zoomScale="70" zoomScaleNormal="70" workbookViewId="0">
      <selection activeCell="B13" sqref="B13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15" ht="12.75" customHeight="1" x14ac:dyDescent="0.2"/>
    <row r="2" spans="1:15" ht="12.75" customHeight="1" thickBot="1" x14ac:dyDescent="0.25"/>
    <row r="3" spans="1:15" ht="18.75" x14ac:dyDescent="0.3">
      <c r="A3" s="51" t="s">
        <v>7</v>
      </c>
      <c r="B3" s="52"/>
      <c r="C3" s="52"/>
      <c r="D3" s="52"/>
      <c r="E3" s="52"/>
      <c r="F3" s="52"/>
      <c r="G3" s="52"/>
      <c r="H3" s="52"/>
      <c r="I3" s="52"/>
      <c r="J3" s="53"/>
    </row>
    <row r="4" spans="1:15" ht="15.75" x14ac:dyDescent="0.2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5" ht="15.75" x14ac:dyDescent="0.25">
      <c r="A5" s="54" t="s">
        <v>1</v>
      </c>
      <c r="B5" s="55"/>
      <c r="C5" s="55"/>
      <c r="D5" s="55"/>
      <c r="E5" s="55"/>
      <c r="F5" s="55"/>
      <c r="G5" s="55"/>
      <c r="H5" s="55"/>
      <c r="I5" s="55"/>
      <c r="J5" s="56"/>
    </row>
    <row r="6" spans="1:15" ht="34.5" customHeight="1" thickBot="1" x14ac:dyDescent="0.25">
      <c r="A6" s="57" t="s">
        <v>71</v>
      </c>
      <c r="B6" s="58"/>
      <c r="C6" s="58"/>
      <c r="D6" s="58"/>
      <c r="E6" s="58"/>
      <c r="F6" s="58"/>
      <c r="G6" s="58"/>
      <c r="H6" s="58"/>
      <c r="I6" s="58"/>
      <c r="J6" s="59"/>
    </row>
    <row r="7" spans="1:15" ht="30.75" thickBot="1" x14ac:dyDescent="0.3">
      <c r="A7" s="64" t="s">
        <v>0</v>
      </c>
      <c r="B7" s="65"/>
      <c r="C7" s="65"/>
      <c r="D7" s="65"/>
      <c r="E7" s="65"/>
      <c r="F7" s="65"/>
      <c r="G7" s="66"/>
      <c r="H7" s="40" t="s">
        <v>65</v>
      </c>
      <c r="I7" s="41" t="s">
        <v>72</v>
      </c>
      <c r="J7" s="42" t="s">
        <v>1</v>
      </c>
    </row>
    <row r="8" spans="1:15" ht="15.75" thickBot="1" x14ac:dyDescent="0.3">
      <c r="A8" s="67"/>
      <c r="B8" s="68"/>
      <c r="C8" s="68"/>
      <c r="D8" s="68"/>
      <c r="E8" s="68"/>
      <c r="F8" s="68"/>
      <c r="G8" s="69"/>
      <c r="H8" s="43" t="s">
        <v>2</v>
      </c>
      <c r="I8" s="44" t="s">
        <v>3</v>
      </c>
      <c r="J8" s="45" t="s">
        <v>4</v>
      </c>
    </row>
    <row r="9" spans="1:15" ht="15.75" thickBot="1" x14ac:dyDescent="0.25">
      <c r="A9" s="64" t="s">
        <v>66</v>
      </c>
      <c r="B9" s="65"/>
      <c r="C9" s="65"/>
      <c r="D9" s="65"/>
      <c r="E9" s="65"/>
      <c r="F9" s="65"/>
      <c r="G9" s="65"/>
      <c r="H9" s="65"/>
      <c r="I9" s="65"/>
      <c r="J9" s="66"/>
    </row>
    <row r="10" spans="1:15" ht="15" x14ac:dyDescent="0.25">
      <c r="A10" s="60"/>
      <c r="B10" s="61"/>
      <c r="C10" s="2"/>
      <c r="D10" s="2"/>
      <c r="E10" s="2"/>
      <c r="F10" s="2"/>
      <c r="G10" s="2"/>
      <c r="H10" s="3"/>
      <c r="I10" s="3"/>
      <c r="J10" s="5"/>
    </row>
    <row r="11" spans="1:15" ht="15" x14ac:dyDescent="0.25">
      <c r="A11" s="30"/>
      <c r="B11" s="22" t="str">
        <f>IF(fuente1!B2="Resultado total","",IF(fuente1!B2="","",fuente1!B2))</f>
        <v/>
      </c>
      <c r="C11" s="4"/>
      <c r="D11" s="4"/>
      <c r="E11" s="4"/>
      <c r="F11" s="4"/>
      <c r="G11" s="4"/>
      <c r="H11" s="21"/>
      <c r="I11" s="21"/>
      <c r="J11" s="21"/>
      <c r="L11" s="19"/>
    </row>
    <row r="12" spans="1:15" ht="15" x14ac:dyDescent="0.25">
      <c r="A12" s="30"/>
      <c r="B12" s="22" t="s">
        <v>59</v>
      </c>
      <c r="C12" s="4"/>
      <c r="D12" s="4"/>
      <c r="E12" s="4"/>
      <c r="F12" s="4"/>
      <c r="G12" s="4"/>
      <c r="H12" s="21">
        <v>0</v>
      </c>
      <c r="I12" s="38">
        <v>5245672</v>
      </c>
      <c r="J12" s="39">
        <f>+H12-I12</f>
        <v>-5245672</v>
      </c>
      <c r="L12" s="34"/>
    </row>
    <row r="13" spans="1:15" ht="15" x14ac:dyDescent="0.25">
      <c r="A13" s="30"/>
      <c r="B13" s="22" t="s">
        <v>61</v>
      </c>
      <c r="C13" s="20"/>
      <c r="D13" s="20"/>
      <c r="E13" s="20"/>
      <c r="F13" s="20"/>
      <c r="G13" s="20"/>
      <c r="H13" s="21">
        <v>0</v>
      </c>
      <c r="I13" s="38">
        <f>421864872+2603904</f>
        <v>424468776</v>
      </c>
      <c r="J13" s="39">
        <f t="shared" ref="J13:J15" si="0">+H13-I13</f>
        <v>-424468776</v>
      </c>
      <c r="L13" s="34"/>
      <c r="M13" s="36"/>
      <c r="O13" s="35"/>
    </row>
    <row r="14" spans="1:15" ht="15" x14ac:dyDescent="0.25">
      <c r="A14" s="30"/>
      <c r="B14" s="22" t="s">
        <v>62</v>
      </c>
      <c r="C14" s="20"/>
      <c r="D14" s="20"/>
      <c r="E14" s="20"/>
      <c r="F14" s="20"/>
      <c r="G14" s="20"/>
      <c r="H14" s="21">
        <v>0</v>
      </c>
      <c r="I14" s="38">
        <v>26211596</v>
      </c>
      <c r="J14" s="39">
        <f t="shared" si="0"/>
        <v>-26211596</v>
      </c>
      <c r="L14" s="34"/>
      <c r="M14" s="36"/>
    </row>
    <row r="15" spans="1:15" ht="15" x14ac:dyDescent="0.25">
      <c r="A15" s="30"/>
      <c r="B15" s="22" t="s">
        <v>60</v>
      </c>
      <c r="C15" s="20"/>
      <c r="D15" s="20"/>
      <c r="E15" s="20"/>
      <c r="F15" s="20"/>
      <c r="G15" s="20"/>
      <c r="H15" s="21">
        <v>0</v>
      </c>
      <c r="I15" s="38">
        <v>93325621</v>
      </c>
      <c r="J15" s="39">
        <f t="shared" si="0"/>
        <v>-93325621</v>
      </c>
      <c r="L15" s="37"/>
    </row>
    <row r="16" spans="1:15" ht="15" x14ac:dyDescent="0.25">
      <c r="A16" s="30"/>
      <c r="B16" s="22"/>
      <c r="C16" s="20"/>
      <c r="D16" s="20"/>
      <c r="E16" s="20"/>
      <c r="F16" s="20"/>
      <c r="G16" s="20"/>
      <c r="H16" s="21"/>
      <c r="I16" s="38"/>
      <c r="J16" s="39"/>
      <c r="L16" s="34"/>
      <c r="N16" s="34"/>
    </row>
    <row r="17" spans="1:14" ht="15.75" thickBot="1" x14ac:dyDescent="0.3">
      <c r="A17" s="30" t="s">
        <v>68</v>
      </c>
      <c r="B17" s="22"/>
      <c r="C17" s="20"/>
      <c r="D17" s="20"/>
      <c r="E17" s="20"/>
      <c r="F17" s="20"/>
      <c r="G17" s="20"/>
      <c r="H17" s="21">
        <f>SUM(H12:H16)</f>
        <v>0</v>
      </c>
      <c r="I17" s="38">
        <f>SUM(I12:I16)</f>
        <v>549251665</v>
      </c>
      <c r="J17" s="38">
        <f>SUM(J12:J16)</f>
        <v>-549251665</v>
      </c>
    </row>
    <row r="18" spans="1:14" ht="15.75" thickBot="1" x14ac:dyDescent="0.25">
      <c r="A18" s="73" t="s">
        <v>67</v>
      </c>
      <c r="B18" s="74"/>
      <c r="C18" s="74"/>
      <c r="D18" s="74"/>
      <c r="E18" s="74"/>
      <c r="F18" s="74"/>
      <c r="G18" s="74"/>
      <c r="H18" s="74"/>
      <c r="I18" s="74"/>
      <c r="J18" s="75"/>
    </row>
    <row r="19" spans="1:14" ht="15" x14ac:dyDescent="0.25">
      <c r="A19" s="46" t="str">
        <f>IF(fuente1!B11="Resultado total",IFERROR(VLOOKUP(fuente1!A11,Leyendas!$B$2:$C$12,2,FALSE),""),IF(fuente1!B11="","",""))</f>
        <v/>
      </c>
      <c r="B19" s="47" t="str">
        <f>IF(fuente1!B11="Resultado total","",IF(fuente1!B11="","",fuente1!B11))</f>
        <v/>
      </c>
      <c r="C19" s="48"/>
      <c r="D19" s="48"/>
      <c r="E19" s="48"/>
      <c r="F19" s="48"/>
      <c r="G19" s="48"/>
      <c r="H19" s="49" t="str">
        <f>IF(AND($A19="",$B19=""),"",IF(fuente1!C11="",0,fuente1!C11))</f>
        <v/>
      </c>
      <c r="I19" s="49" t="str">
        <f>IF(AND($A19="",$B19=""),"",IF(fuente1!D11="",0,fuente1!D11))</f>
        <v/>
      </c>
      <c r="J19" s="50" t="str">
        <f>IF(AND($A19="",$B19=""),"",IF(fuente1!E11="",0,fuente1!E11))</f>
        <v/>
      </c>
    </row>
    <row r="20" spans="1:14" ht="15" x14ac:dyDescent="0.25">
      <c r="A20" s="30" t="str">
        <f>IF(fuente1!B12="Resultado total",IFERROR(VLOOKUP(fuente1!A12,Leyendas!$B$2:$C$12,2,FALSE),""),IF(fuente1!B12="","",""))</f>
        <v/>
      </c>
      <c r="B20" s="22" t="str">
        <f>IF(fuente1!B12="Resultado total","",IF(fuente1!B12="","",fuente1!B12))</f>
        <v/>
      </c>
      <c r="C20" s="20"/>
      <c r="D20" s="20"/>
      <c r="E20" s="20"/>
      <c r="F20" s="20"/>
      <c r="G20" s="20"/>
      <c r="H20" s="21" t="str">
        <f>IF(AND($A20="",$B20=""),"",IF(fuente1!C12="",0,fuente1!C12))</f>
        <v/>
      </c>
      <c r="I20" s="21" t="str">
        <f>IF(AND($A20="",$B20=""),"",IF(fuente1!D12="",0,fuente1!D12))</f>
        <v/>
      </c>
      <c r="J20" s="31" t="str">
        <f>IF(AND($A20="",$B20=""),"",IF(fuente1!E12="",0,fuente1!E12))</f>
        <v/>
      </c>
    </row>
    <row r="21" spans="1:14" ht="15" x14ac:dyDescent="0.25">
      <c r="A21" s="30" t="s">
        <v>69</v>
      </c>
      <c r="B21" s="22" t="str">
        <f>IF(fuente1!B13="Resultado total","",IF(fuente1!B13="","",fuente1!B13))</f>
        <v/>
      </c>
      <c r="C21" s="20"/>
      <c r="D21" s="20"/>
      <c r="E21" s="20"/>
      <c r="F21" s="20"/>
      <c r="G21" s="20"/>
      <c r="H21" s="21">
        <f>IF(AND($A21="",$B21=""),"",IF(fuente1!C13="",0,fuente1!C13))</f>
        <v>0</v>
      </c>
      <c r="I21" s="21">
        <f>IF(AND($A21="",$B21=""),"",IF(fuente1!D13="",0,fuente1!D13))</f>
        <v>0</v>
      </c>
      <c r="J21" s="31">
        <f>IF(AND($A21="",$B21=""),"",IF(fuente1!E13="",0,fuente1!E13))</f>
        <v>0</v>
      </c>
    </row>
    <row r="22" spans="1:14" ht="15" x14ac:dyDescent="0.25">
      <c r="A22" s="30" t="str">
        <f>IF(fuente1!B14="Resultado total",IFERROR(VLOOKUP(fuente1!A14,Leyendas!$B$2:$C$12,2,FALSE),""),IF(fuente1!B14="","",""))</f>
        <v/>
      </c>
      <c r="B22" s="22" t="str">
        <f>IF(fuente1!B14="Resultado total","",IF(fuente1!B14="","",fuente1!B14))</f>
        <v/>
      </c>
      <c r="C22" s="20"/>
      <c r="D22" s="20"/>
      <c r="E22" s="20"/>
      <c r="F22" s="20"/>
      <c r="G22" s="20"/>
      <c r="H22" s="21" t="str">
        <f>IF(AND($A22="",$B22=""),"",IF(fuente1!C14="",0,fuente1!C14))</f>
        <v/>
      </c>
      <c r="I22" s="21" t="str">
        <f>IF(AND($A22="",$B22=""),"",IF(fuente1!D14="",0,fuente1!D14))</f>
        <v/>
      </c>
      <c r="J22" s="31" t="str">
        <f>IF(AND($A22="",$B22=""),"",IF(fuente1!E14="",0,fuente1!E14))</f>
        <v/>
      </c>
    </row>
    <row r="23" spans="1:14" ht="15" x14ac:dyDescent="0.25">
      <c r="A23" s="30" t="str">
        <f>IF(fuente1!B15="Resultado total",IFERROR(VLOOKUP(fuente1!A15,Leyendas!$B$2:$C$12,2,FALSE),""),IF(fuente1!B15="","",""))</f>
        <v/>
      </c>
      <c r="B23" s="22" t="str">
        <f>IF(fuente1!B15="Resultado total","",IF(fuente1!B15="","",fuente1!B15))</f>
        <v/>
      </c>
      <c r="C23" s="20"/>
      <c r="D23" s="20"/>
      <c r="E23" s="20"/>
      <c r="F23" s="20"/>
      <c r="G23" s="20"/>
      <c r="H23" s="21" t="str">
        <f>IF(AND($A23="",$B23=""),"",IF(fuente1!C15="",0,fuente1!C15))</f>
        <v/>
      </c>
      <c r="I23" s="21" t="str">
        <f>IF(AND($A23="",$B23=""),"",IF(fuente1!D15="",0,fuente1!D15))</f>
        <v/>
      </c>
      <c r="J23" s="31" t="str">
        <f>IF(AND($A23="",$B23=""),"",IF(fuente1!E15="",0,fuente1!E15))</f>
        <v/>
      </c>
    </row>
    <row r="24" spans="1:14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2"/>
      <c r="N24" s="36"/>
    </row>
    <row r="25" spans="1:14" ht="15.75" thickBot="1" x14ac:dyDescent="0.3">
      <c r="A25" s="62" t="s">
        <v>70</v>
      </c>
      <c r="B25" s="63"/>
      <c r="C25" s="6"/>
      <c r="D25" s="6"/>
      <c r="E25" s="6"/>
      <c r="F25" s="6"/>
      <c r="G25" s="6"/>
      <c r="H25" s="33">
        <f>+SUMIF($B11:$B23,"",H11:H23)</f>
        <v>0</v>
      </c>
      <c r="I25" s="33">
        <f>+SUMIF($B11:$B23,"",I11:I23)</f>
        <v>549251665</v>
      </c>
      <c r="J25" s="32">
        <f>+SUMIF($B11:$B23,"",J11:J23)</f>
        <v>-549251665</v>
      </c>
    </row>
    <row r="26" spans="1:14" x14ac:dyDescent="0.2">
      <c r="L26" s="35"/>
    </row>
    <row r="27" spans="1:14" customFormat="1" x14ac:dyDescent="0.2"/>
    <row r="28" spans="1:14" customFormat="1" x14ac:dyDescent="0.2">
      <c r="A28" t="s">
        <v>73</v>
      </c>
    </row>
    <row r="29" spans="1:14" customFormat="1" x14ac:dyDescent="0.2"/>
    <row r="30" spans="1:14" customFormat="1" x14ac:dyDescent="0.2"/>
    <row r="31" spans="1:14" customFormat="1" x14ac:dyDescent="0.2"/>
    <row r="32" spans="1:14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</sheetData>
  <mergeCells count="10">
    <mergeCell ref="A25:B25"/>
    <mergeCell ref="A7:G8"/>
    <mergeCell ref="A9:J9"/>
    <mergeCell ref="A24:J24"/>
    <mergeCell ref="A18:J18"/>
    <mergeCell ref="A3:J3"/>
    <mergeCell ref="A4:J4"/>
    <mergeCell ref="A5:J5"/>
    <mergeCell ref="A6:J6"/>
    <mergeCell ref="A10:B10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A11:B12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A13:B17 A19:B23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4" t="s">
        <v>16</v>
      </c>
      <c r="C3" s="24" t="s">
        <v>17</v>
      </c>
      <c r="D3" s="24"/>
      <c r="E3" s="24" t="s">
        <v>18</v>
      </c>
      <c r="F3" s="24" t="s">
        <v>19</v>
      </c>
      <c r="G3" s="24"/>
      <c r="H3" s="24"/>
      <c r="I3" s="24"/>
      <c r="J3" s="24"/>
      <c r="K3" s="24"/>
    </row>
    <row r="4" spans="2:11" x14ac:dyDescent="0.2">
      <c r="B4" s="26" t="s">
        <v>57</v>
      </c>
      <c r="C4" s="26" t="s">
        <v>58</v>
      </c>
      <c r="D4" s="24"/>
      <c r="E4" s="24" t="str">
        <f>+VLOOKUP(MID(B4,4,3),$I$4:$J$15,2,FALSE)</f>
        <v>Enero</v>
      </c>
      <c r="F4" s="24" t="str">
        <f>+VLOOKUP(RIGHT(B4,3),$I$4:$J$15,2,FALSE)</f>
        <v>Marzo</v>
      </c>
      <c r="G4" s="24"/>
      <c r="H4" s="24"/>
      <c r="I4" s="24" t="s">
        <v>22</v>
      </c>
      <c r="J4" s="24" t="s">
        <v>20</v>
      </c>
      <c r="K4" s="25" t="s">
        <v>23</v>
      </c>
    </row>
    <row r="5" spans="2:11" x14ac:dyDescent="0.2">
      <c r="B5" s="24"/>
      <c r="C5" s="24"/>
      <c r="D5" s="24"/>
      <c r="E5" s="24" t="str">
        <f>+VLOOKUP(E4,$J$4:$K$15,2,FALSE)</f>
        <v>01</v>
      </c>
      <c r="F5" s="24" t="str">
        <f>+VLOOKUP(F4,$J$4:$K$15,2,FALSE)</f>
        <v>03</v>
      </c>
      <c r="G5" s="24"/>
      <c r="H5" s="24"/>
      <c r="I5" s="24" t="s">
        <v>25</v>
      </c>
      <c r="J5" s="24" t="s">
        <v>26</v>
      </c>
      <c r="K5" s="25" t="s">
        <v>27</v>
      </c>
    </row>
    <row r="6" spans="2:11" x14ac:dyDescent="0.2">
      <c r="B6" s="24" t="s">
        <v>28</v>
      </c>
      <c r="C6" s="24"/>
      <c r="D6" s="24"/>
      <c r="E6" s="24"/>
      <c r="F6" s="24"/>
      <c r="G6" s="24"/>
      <c r="H6" s="24"/>
      <c r="I6" s="24" t="s">
        <v>29</v>
      </c>
      <c r="J6" s="24" t="s">
        <v>21</v>
      </c>
      <c r="K6" s="25" t="s">
        <v>24</v>
      </c>
    </row>
    <row r="7" spans="2:11" x14ac:dyDescent="0.2">
      <c r="B7" s="24"/>
      <c r="C7" s="24"/>
      <c r="D7" s="24"/>
      <c r="E7" s="24"/>
      <c r="F7" s="24"/>
      <c r="G7" s="24"/>
      <c r="H7" s="24"/>
      <c r="I7" s="24" t="s">
        <v>30</v>
      </c>
      <c r="J7" s="24" t="s">
        <v>31</v>
      </c>
      <c r="K7" s="25" t="s">
        <v>32</v>
      </c>
    </row>
    <row r="8" spans="2:11" x14ac:dyDescent="0.2">
      <c r="B8" s="24"/>
      <c r="C8" s="24"/>
      <c r="D8" s="24"/>
      <c r="E8" s="24"/>
      <c r="F8" s="24"/>
      <c r="G8" s="24"/>
      <c r="H8" s="24"/>
      <c r="I8" s="24" t="s">
        <v>33</v>
      </c>
      <c r="J8" s="24" t="s">
        <v>34</v>
      </c>
      <c r="K8" s="25" t="s">
        <v>35</v>
      </c>
    </row>
    <row r="9" spans="2:11" x14ac:dyDescent="0.2">
      <c r="B9" s="24"/>
      <c r="C9" s="24"/>
      <c r="D9" s="24"/>
      <c r="E9" s="24"/>
      <c r="F9" s="24"/>
      <c r="G9" s="24"/>
      <c r="H9" s="24"/>
      <c r="I9" s="24" t="s">
        <v>36</v>
      </c>
      <c r="J9" s="24" t="s">
        <v>37</v>
      </c>
      <c r="K9" s="25" t="s">
        <v>38</v>
      </c>
    </row>
    <row r="10" spans="2:11" x14ac:dyDescent="0.2">
      <c r="B10" s="24" t="str">
        <f>CONCATENATE("Periodo de ", E4, " a ",F4," del ","20"&amp;C4)</f>
        <v>Periodo de Enero a Marzo del 2020</v>
      </c>
      <c r="C10" s="24"/>
      <c r="D10" s="24"/>
      <c r="E10" s="24"/>
      <c r="F10" s="24"/>
      <c r="G10" s="24"/>
      <c r="H10" s="24"/>
      <c r="I10" s="24" t="s">
        <v>39</v>
      </c>
      <c r="J10" s="24" t="s">
        <v>40</v>
      </c>
      <c r="K10" s="25" t="s">
        <v>41</v>
      </c>
    </row>
    <row r="11" spans="2:11" x14ac:dyDescent="0.2">
      <c r="B11" s="24"/>
      <c r="C11" s="24"/>
      <c r="D11" s="24"/>
      <c r="E11" s="24"/>
      <c r="F11" s="24"/>
      <c r="G11" s="24"/>
      <c r="H11" s="24"/>
      <c r="I11" s="24" t="s">
        <v>42</v>
      </c>
      <c r="J11" s="24" t="s">
        <v>43</v>
      </c>
      <c r="K11" s="25" t="s">
        <v>44</v>
      </c>
    </row>
    <row r="12" spans="2:11" x14ac:dyDescent="0.2">
      <c r="B12" s="24"/>
      <c r="C12" s="24"/>
      <c r="D12" s="24"/>
      <c r="E12" s="24"/>
      <c r="F12" s="24"/>
      <c r="G12" s="24"/>
      <c r="H12" s="24"/>
      <c r="I12" s="24" t="s">
        <v>45</v>
      </c>
      <c r="J12" s="24" t="s">
        <v>46</v>
      </c>
      <c r="K12" s="25" t="s">
        <v>47</v>
      </c>
    </row>
    <row r="13" spans="2:11" x14ac:dyDescent="0.2">
      <c r="B13" s="24"/>
      <c r="C13" s="24"/>
      <c r="D13" s="24"/>
      <c r="E13" s="24"/>
      <c r="F13" s="24"/>
      <c r="G13" s="24"/>
      <c r="H13" s="24"/>
      <c r="I13" s="24" t="s">
        <v>48</v>
      </c>
      <c r="J13" s="24" t="s">
        <v>49</v>
      </c>
      <c r="K13" s="25" t="s">
        <v>50</v>
      </c>
    </row>
    <row r="14" spans="2:11" x14ac:dyDescent="0.2">
      <c r="B14" s="24"/>
      <c r="C14" s="24"/>
      <c r="D14" s="24"/>
      <c r="E14" s="24"/>
      <c r="F14" s="24"/>
      <c r="G14" s="24"/>
      <c r="H14" s="24"/>
      <c r="I14" s="24" t="s">
        <v>51</v>
      </c>
      <c r="J14" s="24" t="s">
        <v>52</v>
      </c>
      <c r="K14" s="25" t="s">
        <v>53</v>
      </c>
    </row>
    <row r="15" spans="2:11" x14ac:dyDescent="0.2">
      <c r="B15" s="24"/>
      <c r="C15" s="24"/>
      <c r="D15" s="24"/>
      <c r="E15" s="24"/>
      <c r="F15" s="24"/>
      <c r="G15" s="24"/>
      <c r="H15" s="24"/>
      <c r="I15" s="24" t="s">
        <v>54</v>
      </c>
      <c r="J15" s="24" t="s">
        <v>55</v>
      </c>
      <c r="K15" s="25" t="s">
        <v>56</v>
      </c>
    </row>
    <row r="17" spans="2:10" ht="15" x14ac:dyDescent="0.25">
      <c r="B17" s="27"/>
      <c r="C17" s="23"/>
      <c r="D17" s="23"/>
      <c r="E17" s="23"/>
      <c r="F17" s="23"/>
      <c r="G17" s="23"/>
      <c r="H17" s="23"/>
      <c r="I17" s="23"/>
      <c r="J17" s="23"/>
    </row>
    <row r="18" spans="2:10" ht="15" x14ac:dyDescent="0.25">
      <c r="B18" s="27"/>
      <c r="C18" s="23"/>
      <c r="D18" s="28"/>
      <c r="E18" s="28"/>
      <c r="F18" s="28"/>
      <c r="G18" s="28"/>
      <c r="H18" s="29"/>
      <c r="I18" s="28"/>
      <c r="J18" s="28"/>
    </row>
    <row r="19" spans="2:10" ht="15" x14ac:dyDescent="0.25">
      <c r="B19" s="27"/>
      <c r="C19" s="23"/>
      <c r="D19" s="28"/>
      <c r="E19" s="28"/>
      <c r="F19" s="28"/>
      <c r="G19" s="28"/>
      <c r="H19" s="29"/>
      <c r="I19" s="28"/>
      <c r="J19" s="28"/>
    </row>
    <row r="20" spans="2:10" ht="15" x14ac:dyDescent="0.25">
      <c r="B20" s="23"/>
      <c r="C20" s="23"/>
      <c r="D20" s="28"/>
      <c r="E20" s="28"/>
      <c r="F20" s="28"/>
      <c r="G20" s="28"/>
      <c r="H20" s="29"/>
      <c r="I20" s="28"/>
      <c r="J20" s="28"/>
    </row>
    <row r="21" spans="2:10" ht="15" x14ac:dyDescent="0.25">
      <c r="B21" s="23"/>
      <c r="C21" s="23"/>
      <c r="D21" s="28"/>
      <c r="E21" s="28"/>
      <c r="F21" s="28"/>
      <c r="G21" s="28"/>
      <c r="H21" s="29"/>
      <c r="I21" s="28"/>
      <c r="J21" s="28"/>
    </row>
    <row r="22" spans="2:10" ht="15" x14ac:dyDescent="0.25">
      <c r="B22" s="23"/>
      <c r="C22" s="23"/>
      <c r="D22" s="28"/>
      <c r="E22" s="28"/>
      <c r="F22" s="28"/>
      <c r="G22" s="28"/>
      <c r="H22" s="29"/>
      <c r="I22" s="28"/>
      <c r="J2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9" t="s">
        <v>15</v>
      </c>
      <c r="C2" s="7" t="s">
        <v>6</v>
      </c>
      <c r="D2" s="8"/>
    </row>
    <row r="3" spans="2:4" ht="15" x14ac:dyDescent="0.25">
      <c r="B3" s="10" t="s">
        <v>12</v>
      </c>
      <c r="C3" s="7" t="s">
        <v>5</v>
      </c>
      <c r="D3" s="8"/>
    </row>
    <row r="4" spans="2:4" x14ac:dyDescent="0.2">
      <c r="B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9" t="s">
        <v>13</v>
      </c>
      <c r="B1" s="9" t="s">
        <v>8</v>
      </c>
      <c r="C1" s="14" t="s">
        <v>9</v>
      </c>
      <c r="D1" s="14" t="s">
        <v>14</v>
      </c>
      <c r="E1" s="14" t="s">
        <v>10</v>
      </c>
    </row>
    <row r="2" spans="1:5" x14ac:dyDescent="0.2">
      <c r="A2" s="10" t="s">
        <v>15</v>
      </c>
      <c r="B2" s="12" t="s">
        <v>11</v>
      </c>
      <c r="C2" s="13" t="e">
        <f ca="1">[1]!BExGetData("DP_1","00O2TQ2O5Z7FG1LQUKBHFL8QD","00O2TQ2O5Z7FNMWESK6OXPA1A","SUMME")</f>
        <v>#NAME?</v>
      </c>
      <c r="D2" s="16" t="e">
        <f ca="1">[1]!BExGetData("DP_1","00O2TQ2O5Z7DXCI5SS43RL13K","00O2TQ2O5Z7FNMWESK6OXPA1A","SUMME")</f>
        <v>#NAME?</v>
      </c>
      <c r="E2" s="15" t="e">
        <f ca="1">[1]!BExGetData("DP_1","00O2TQ2O5Z7FG1LQUKBHFLLDH","00O2TQ2O5Z7FNMWESK6OXPA1A","SUMME")</f>
        <v>#NAME?</v>
      </c>
    </row>
    <row r="3" spans="1:5" x14ac:dyDescent="0.2">
      <c r="A3" s="10" t="s">
        <v>13</v>
      </c>
      <c r="B3" s="10" t="s">
        <v>59</v>
      </c>
      <c r="C3" s="11" t="e">
        <f ca="1">[1]!BExGetData("DP_1","00O2TQ2O5Z7FG1LQUKBHFL8QD","00O2TQ2O5Z7FNMWESK6OXPA1A","RECURSOS BANCA AFIRME, S.A.")</f>
        <v>#NAME?</v>
      </c>
      <c r="D3" s="17" t="e">
        <f ca="1">[1]!BExGetData("DP_1","00O2TQ2O5Z7DXCI5SS43RL13K","00O2TQ2O5Z7FNMWESK6OXPA1A","RECURSOS BANCA AFIRME, S.A.")</f>
        <v>#NAME?</v>
      </c>
      <c r="E3" s="18" t="e">
        <f ca="1">[1]!BExGetData("DP_1","00O2TQ2O5Z7FG1LQUKBHFLLDH","00O2TQ2O5Z7FNMWESK6OXPA1A","RECURSOS BANCA AFIRME, S.A.")</f>
        <v>#NAME?</v>
      </c>
    </row>
    <row r="4" spans="1:5" x14ac:dyDescent="0.2">
      <c r="A4" s="10" t="s">
        <v>13</v>
      </c>
      <c r="B4" s="10" t="s">
        <v>60</v>
      </c>
      <c r="C4" s="11" t="e">
        <f ca="1">[1]!BExGetData("DP_1","00O2TQ2O5Z7FG1LQUKBHFL8QD","00O2TQ2O5Z7FNMWESK6OXPA1A","RECURSOS BANCO DEL BAJÍO. S.A.")</f>
        <v>#NAME?</v>
      </c>
      <c r="D4" s="17" t="e">
        <f ca="1">[1]!BExGetData("DP_1","00O2TQ2O5Z7DXCI5SS43RL13K","00O2TQ2O5Z7FNMWESK6OXPA1A","RECURSOS BANCO DEL BAJÍO. S.A.")</f>
        <v>#NAME?</v>
      </c>
      <c r="E4" s="18" t="e">
        <f ca="1">[1]!BExGetData("DP_1","00O2TQ2O5Z7FG1LQUKBHFLLDH","00O2TQ2O5Z7FNMWESK6OXPA1A","RECURSOS BANCO DEL BAJÍO. S.A.")</f>
        <v>#NAME?</v>
      </c>
    </row>
    <row r="5" spans="1:5" x14ac:dyDescent="0.2">
      <c r="A5" s="10" t="s">
        <v>13</v>
      </c>
      <c r="B5" s="10" t="s">
        <v>61</v>
      </c>
      <c r="C5" s="11" t="e">
        <f ca="1">[1]!BExGetData("DP_1","00O2TQ2O5Z7FG1LQUKBHFL8QD","00O2TQ2O5Z7FNMWESK6OXPA1A","RECURSOS BANOBRAS, S.N.C.")</f>
        <v>#NAME?</v>
      </c>
      <c r="D5" s="17" t="e">
        <f ca="1">[1]!BExGetData("DP_1","00O2TQ2O5Z7DXCI5SS43RL13K","00O2TQ2O5Z7FNMWESK6OXPA1A","RECURSOS BANOBRAS, S.N.C.")</f>
        <v>#NAME?</v>
      </c>
      <c r="E5" s="18" t="e">
        <f ca="1">[1]!BExGetData("DP_1","00O2TQ2O5Z7FG1LQUKBHFLLDH","00O2TQ2O5Z7FNMWESK6OXPA1A","RECURSOS BANOBRAS, S.N.C.")</f>
        <v>#NAME?</v>
      </c>
    </row>
    <row r="6" spans="1:5" x14ac:dyDescent="0.2">
      <c r="A6" s="10" t="s">
        <v>13</v>
      </c>
      <c r="B6" s="10" t="s">
        <v>62</v>
      </c>
      <c r="C6" s="11" t="e">
        <f ca="1">[1]!BExGetData("DP_1","00O2TQ2O5Z7FG1LQUKBHFL8QD","00O2TQ2O5Z7FNMWESK6OXPA1A","RECURSOS BANORTE, S.A.")</f>
        <v>#NAME?</v>
      </c>
      <c r="D6" s="17" t="e">
        <f ca="1">[1]!BExGetData("DP_1","00O2TQ2O5Z7DXCI5SS43RL13K","00O2TQ2O5Z7FNMWESK6OXPA1A","RECURSOS BANORTE, S.A.")</f>
        <v>#NAME?</v>
      </c>
      <c r="E6" s="18" t="e">
        <f ca="1">[1]!BExGetData("DP_1","00O2TQ2O5Z7FG1LQUKBHFLLDH","00O2TQ2O5Z7FNMWESK6OXPA1A","RECURSOS BANORTE, S.A.")</f>
        <v>#NAME?</v>
      </c>
    </row>
    <row r="7" spans="1:5" x14ac:dyDescent="0.2">
      <c r="A7" s="10" t="s">
        <v>13</v>
      </c>
      <c r="B7" s="10" t="s">
        <v>63</v>
      </c>
      <c r="C7" s="11" t="e">
        <f ca="1">[1]!BExGetData("DP_1","00O2TQ2O5Z7FG1LQUKBHFL8QD","00O2TQ2O5Z7FNMWESK6OXPA1A","RECURSOS BANORTE, S.A. 2011")</f>
        <v>#NAME?</v>
      </c>
      <c r="D7" s="17" t="e">
        <f ca="1">[1]!BExGetData("DP_1","00O2TQ2O5Z7DXCI5SS43RL13K","00O2TQ2O5Z7FNMWESK6OXPA1A","RECURSOS BANORTE, S.A. 2011")</f>
        <v>#NAME?</v>
      </c>
      <c r="E7" s="18" t="e">
        <f ca="1">[1]!BExGetData("DP_1","00O2TQ2O5Z7FG1LQUKBHFLLDH","00O2TQ2O5Z7FNMWESK6OXPA1A","RECURSOS BANORTE, S.A. 2011")</f>
        <v>#NAME?</v>
      </c>
    </row>
    <row r="8" spans="1:5" x14ac:dyDescent="0.2">
      <c r="A8" s="10" t="s">
        <v>13</v>
      </c>
      <c r="B8" s="10" t="s">
        <v>64</v>
      </c>
      <c r="C8" s="11" t="e">
        <f ca="1">[1]!BExGetData("DP_1","00O2TQ2O5Z7FG1LQUKBHFL8QD","00O2TQ2O5Z7FNMWESK6OXPA1A","RECURSOS DEXIA, S.A.")</f>
        <v>#NAME?</v>
      </c>
      <c r="D8" s="17" t="e">
        <f ca="1">[1]!BExGetData("DP_1","00O2TQ2O5Z7DXCI5SS43RL13K","00O2TQ2O5Z7FNMWESK6OXPA1A","RECURSOS DEXIA, S.A.")</f>
        <v>#NAME?</v>
      </c>
      <c r="E8" s="18" t="e">
        <f ca="1">[1]!BExGetData("DP_1","00O2TQ2O5Z7FG1LQUKBHFLLDH","00O2TQ2O5Z7FNMWESK6OXPA1A","RECURSOS DEXIA, S.A.")</f>
        <v>#NAME?</v>
      </c>
    </row>
    <row r="13" spans="1:5" x14ac:dyDescent="0.2">
      <c r="A13" s="10"/>
      <c r="B13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2022-04-21T00:58:21Z</cp:lastPrinted>
  <dcterms:created xsi:type="dcterms:W3CDTF">2016-02-19T00:12:22Z</dcterms:created>
  <dcterms:modified xsi:type="dcterms:W3CDTF">2022-04-27T22:46:11Z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